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1"/>
  </bookViews>
  <sheets>
    <sheet name="Карал" sheetId="1" r:id="rId1"/>
    <sheet name="Карал (2)" sheetId="2" r:id="rId2"/>
  </sheets>
  <calcPr calcId="124519"/>
</workbook>
</file>

<file path=xl/calcChain.xml><?xml version="1.0" encoding="utf-8"?>
<calcChain xmlns="http://schemas.openxmlformats.org/spreadsheetml/2006/main">
  <c r="D39" i="2"/>
  <c r="D40"/>
  <c r="F40" s="1"/>
  <c r="D41"/>
  <c r="D42"/>
  <c r="F42" s="1"/>
  <c r="D43"/>
  <c r="D44"/>
  <c r="G44" s="1"/>
  <c r="D45"/>
  <c r="G45" s="1"/>
  <c r="D46"/>
  <c r="D47"/>
  <c r="D48"/>
  <c r="F48" s="1"/>
  <c r="D49"/>
  <c r="G49" s="1"/>
  <c r="D50"/>
  <c r="D51"/>
  <c r="D52"/>
  <c r="G52" s="1"/>
  <c r="D53"/>
  <c r="F53" s="1"/>
  <c r="D38"/>
  <c r="E10"/>
  <c r="H10" s="1"/>
  <c r="E11"/>
  <c r="E12"/>
  <c r="E13"/>
  <c r="H13" s="1"/>
  <c r="E14"/>
  <c r="H14" s="1"/>
  <c r="E15"/>
  <c r="E16"/>
  <c r="E17"/>
  <c r="G17" s="1"/>
  <c r="E18"/>
  <c r="E19"/>
  <c r="G19" s="1"/>
  <c r="E20"/>
  <c r="E21"/>
  <c r="H21" s="1"/>
  <c r="E22"/>
  <c r="G22" s="1"/>
  <c r="E23"/>
  <c r="H23" s="1"/>
  <c r="E24"/>
  <c r="E25"/>
  <c r="E26"/>
  <c r="H26" s="1"/>
  <c r="E27"/>
  <c r="E28"/>
  <c r="E29"/>
  <c r="G29" s="1"/>
  <c r="E30"/>
  <c r="E31"/>
  <c r="H31" s="1"/>
  <c r="E32"/>
  <c r="E33"/>
  <c r="E34"/>
  <c r="G34" s="1"/>
  <c r="E35"/>
  <c r="E9"/>
  <c r="C55"/>
  <c r="E54"/>
  <c r="E55" s="1"/>
  <c r="C54"/>
  <c r="F52"/>
  <c r="G51"/>
  <c r="F50"/>
  <c r="F49"/>
  <c r="F47"/>
  <c r="G47"/>
  <c r="F46"/>
  <c r="G43"/>
  <c r="F43"/>
  <c r="F41"/>
  <c r="G41"/>
  <c r="G39"/>
  <c r="F38"/>
  <c r="G35"/>
  <c r="H34"/>
  <c r="F33"/>
  <c r="D33"/>
  <c r="H32"/>
  <c r="G32"/>
  <c r="G31"/>
  <c r="H30"/>
  <c r="H28"/>
  <c r="G28"/>
  <c r="H27"/>
  <c r="G26"/>
  <c r="H25"/>
  <c r="G24"/>
  <c r="G23"/>
  <c r="H22"/>
  <c r="H20"/>
  <c r="G20"/>
  <c r="H19"/>
  <c r="G18"/>
  <c r="H18"/>
  <c r="H16"/>
  <c r="G15"/>
  <c r="H15"/>
  <c r="G12"/>
  <c r="H11"/>
  <c r="G9"/>
  <c r="E10" i="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9"/>
  <c r="G17"/>
  <c r="G48" i="2" l="1"/>
  <c r="G42"/>
  <c r="G10"/>
  <c r="H29"/>
  <c r="G33"/>
  <c r="H33"/>
  <c r="D54"/>
  <c r="H9"/>
  <c r="H12"/>
  <c r="H17"/>
  <c r="H24"/>
  <c r="H35"/>
  <c r="G40"/>
  <c r="G46"/>
  <c r="G50"/>
  <c r="G53"/>
  <c r="G38"/>
  <c r="H17" i="1"/>
  <c r="D39"/>
  <c r="D40"/>
  <c r="G40" s="1"/>
  <c r="D41"/>
  <c r="D42"/>
  <c r="D43"/>
  <c r="D44"/>
  <c r="G44" s="1"/>
  <c r="D45"/>
  <c r="D46"/>
  <c r="D47"/>
  <c r="D48"/>
  <c r="F48" s="1"/>
  <c r="D49"/>
  <c r="D50"/>
  <c r="D51"/>
  <c r="D52"/>
  <c r="F52" s="1"/>
  <c r="D53"/>
  <c r="D38"/>
  <c r="F38" s="1"/>
  <c r="G52"/>
  <c r="E54"/>
  <c r="E55" s="1"/>
  <c r="C54"/>
  <c r="C55" s="1"/>
  <c r="G53"/>
  <c r="G51"/>
  <c r="G50"/>
  <c r="F49"/>
  <c r="G47"/>
  <c r="G46"/>
  <c r="G45"/>
  <c r="F43"/>
  <c r="F42"/>
  <c r="G41"/>
  <c r="G39"/>
  <c r="H35"/>
  <c r="G34"/>
  <c r="H34"/>
  <c r="F33"/>
  <c r="D33"/>
  <c r="H32"/>
  <c r="G32"/>
  <c r="H31"/>
  <c r="G31"/>
  <c r="H30"/>
  <c r="H29"/>
  <c r="G29"/>
  <c r="G28"/>
  <c r="H27"/>
  <c r="G26"/>
  <c r="H25"/>
  <c r="H24"/>
  <c r="G23"/>
  <c r="H22"/>
  <c r="G22"/>
  <c r="H21"/>
  <c r="H20"/>
  <c r="G20"/>
  <c r="G19"/>
  <c r="G18"/>
  <c r="H18"/>
  <c r="H16"/>
  <c r="G15"/>
  <c r="H14"/>
  <c r="H13"/>
  <c r="H12"/>
  <c r="H11"/>
  <c r="H10"/>
  <c r="G10"/>
  <c r="H9"/>
  <c r="F54" i="2" l="1"/>
  <c r="G54"/>
  <c r="D55"/>
  <c r="H23" i="1"/>
  <c r="F53"/>
  <c r="G48"/>
  <c r="G42"/>
  <c r="H15"/>
  <c r="G43"/>
  <c r="G49"/>
  <c r="G9"/>
  <c r="H19"/>
  <c r="H26"/>
  <c r="H28"/>
  <c r="G12"/>
  <c r="F41"/>
  <c r="F47"/>
  <c r="H33"/>
  <c r="G33"/>
  <c r="G24"/>
  <c r="G35"/>
  <c r="G38"/>
  <c r="F40"/>
  <c r="F46"/>
  <c r="F50"/>
  <c r="D54"/>
  <c r="F55" i="2" l="1"/>
  <c r="G55"/>
  <c r="F54" i="1"/>
  <c r="G54"/>
  <c r="D55"/>
  <c r="F55" l="1"/>
  <c r="G55"/>
</calcChain>
</file>

<file path=xl/sharedStrings.xml><?xml version="1.0" encoding="utf-8"?>
<sst xmlns="http://schemas.openxmlformats.org/spreadsheetml/2006/main" count="148" uniqueCount="74">
  <si>
    <t xml:space="preserve">                      И с п о л н е н и е </t>
  </si>
  <si>
    <r>
      <t>бюджета Администрация сельского поселения Каралачикский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сельсовет</t>
    </r>
  </si>
  <si>
    <t xml:space="preserve">муниципального района Федоровский район РБ </t>
  </si>
  <si>
    <t>Наименование статей</t>
  </si>
  <si>
    <t>Код статей</t>
  </si>
  <si>
    <t>% испол.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</si>
  <si>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</si>
  <si>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</si>
  <si>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</si>
  <si>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</si>
  <si>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</si>
  <si>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</si>
  <si>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</si>
  <si>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</si>
  <si>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</si>
  <si>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инф-коммун технол</t>
  </si>
  <si>
    <t>226.7</t>
  </si>
  <si>
    <t>Содержание имущества</t>
  </si>
  <si>
    <t>Прочие услуги</t>
  </si>
  <si>
    <t>ОСАГО</t>
  </si>
  <si>
    <t>Увелич стоим ОС</t>
  </si>
  <si>
    <t>Увел стоим МЗ (бензин)</t>
  </si>
  <si>
    <t>343.2</t>
  </si>
  <si>
    <t>Увелич стоим МЗ</t>
  </si>
  <si>
    <t>Имущ.налоги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</si>
  <si>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</si>
  <si>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</si>
  <si>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</si>
  <si>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</si>
  <si>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</si>
  <si>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</si>
  <si>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</si>
  <si>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</si>
  <si>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</si>
  <si>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</si>
  <si>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</si>
  <si>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</si>
  <si>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</si>
  <si>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</si>
  <si>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</si>
  <si>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</si>
  <si>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</si>
  <si>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</si>
  <si>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</si>
  <si>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 xml:space="preserve">утверждено </t>
  </si>
  <si>
    <t>исполнено</t>
  </si>
  <si>
    <t xml:space="preserve">отклонение </t>
  </si>
  <si>
    <t>Дотации из бюджета</t>
  </si>
  <si>
    <t>Субсидии</t>
  </si>
  <si>
    <t>Субвенции</t>
  </si>
  <si>
    <t>Межбюд трансф дорож ф</t>
  </si>
  <si>
    <t>Межбюдж трансфер</t>
  </si>
  <si>
    <t>Прочие с района</t>
  </si>
  <si>
    <t>Прочие с нас реал.дела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</si>
  <si>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</si>
  <si>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</si>
  <si>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</si>
  <si>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</si>
  <si>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</si>
  <si>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</si>
  <si>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Дох.от сдачи имущ</t>
  </si>
  <si>
    <t>Итого по налогам</t>
  </si>
  <si>
    <t>Всего</t>
  </si>
  <si>
    <t>223.8</t>
  </si>
  <si>
    <t>по состоянию на 01 февраля 2020 года.</t>
  </si>
  <si>
    <t>утверж.за 2020г.</t>
  </si>
  <si>
    <t xml:space="preserve">утверж за 1 месяц </t>
  </si>
  <si>
    <t>касса</t>
  </si>
  <si>
    <t>утвер.на 2020г.</t>
  </si>
  <si>
    <t>Дох.от реал имущ</t>
  </si>
  <si>
    <t>коммун.усл возмещ</t>
  </si>
  <si>
    <t>Аренда</t>
  </si>
  <si>
    <t>по состоянию на 01 марта 2020 года.</t>
  </si>
  <si>
    <t xml:space="preserve">утверж за 2 мес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</si>
</sst>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16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2" borderId="3" xfId="0" applyNumberFormat="1" applyFill="1" applyBorder="1"/>
    <xf numFmtId="164" fontId="0" fillId="0" borderId="6" xfId="0" applyNumberFormat="1" applyBorder="1"/>
    <xf numFmtId="1" fontId="0" fillId="0" borderId="3" xfId="0" applyNumberFormat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3" fontId="0" fillId="2" borderId="9" xfId="0" applyNumberFormat="1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2" borderId="13" xfId="0" applyNumberFormat="1" applyFill="1" applyBorder="1"/>
    <xf numFmtId="0" fontId="0" fillId="0" borderId="14" xfId="0" applyBorder="1" applyAlignment="1">
      <alignment horizontal="right"/>
    </xf>
    <xf numFmtId="3" fontId="0" fillId="2" borderId="15" xfId="0" applyNumberFormat="1" applyFill="1" applyBorder="1"/>
    <xf numFmtId="49" fontId="0" fillId="0" borderId="12" xfId="0" applyNumberFormat="1" applyBorder="1" applyAlignment="1">
      <alignment horizontal="right"/>
    </xf>
    <xf numFmtId="3" fontId="0" fillId="0" borderId="13" xfId="0" applyNumberFormat="1" applyBorder="1"/>
    <xf numFmtId="0" fontId="0" fillId="0" borderId="1" xfId="0" applyBorder="1"/>
    <xf numFmtId="0" fontId="0" fillId="0" borderId="2" xfId="0" applyBorder="1"/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9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59" t="s">
        <v>1</v>
      </c>
      <c r="C4" s="59"/>
      <c r="D4" s="59"/>
      <c r="E4" s="59"/>
      <c r="F4" s="59"/>
      <c r="G4" s="59"/>
      <c r="H4" s="59"/>
    </row>
    <row r="5" spans="1:14">
      <c r="B5" s="59" t="s">
        <v>2</v>
      </c>
      <c r="C5" s="59"/>
      <c r="D5" s="59"/>
      <c r="E5" s="59"/>
      <c r="F5" s="59"/>
    </row>
    <row r="6" spans="1:14">
      <c r="C6" s="60" t="s">
        <v>64</v>
      </c>
      <c r="D6" s="60"/>
      <c r="E6" s="60"/>
      <c r="F6" s="60"/>
    </row>
    <row r="7" spans="1:14">
      <c r="A7" s="2"/>
      <c r="B7" s="2"/>
    </row>
    <row r="8" spans="1:14" ht="45.75" customHeight="1">
      <c r="A8" s="61" t="s">
        <v>3</v>
      </c>
      <c r="B8" s="62"/>
      <c r="C8" s="3" t="s">
        <v>4</v>
      </c>
      <c r="D8" s="4" t="s">
        <v>65</v>
      </c>
      <c r="E8" s="4" t="s">
        <v>66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SUM(D9/12*1)</f>
        <v>62091.666666666664</v>
      </c>
      <c r="F9" s="9">
        <v>40989</v>
      </c>
      <c r="G9" s="10">
        <f>F9/E9*100</f>
        <v>66.013689437659366</v>
      </c>
      <c r="H9" s="11">
        <f t="shared" ref="H9:H35" si="0">E9-F9</f>
        <v>21102.666666666664</v>
      </c>
    </row>
    <row r="10" spans="1:14">
      <c r="A10" s="12" t="s">
        <v>8</v>
      </c>
      <c r="B10" s="13"/>
      <c r="C10" s="8">
        <v>213</v>
      </c>
      <c r="D10" s="9">
        <v>224600</v>
      </c>
      <c r="E10" s="9">
        <f t="shared" ref="E10:E35" si="1">SUM(D10/12*1)</f>
        <v>18716.666666666668</v>
      </c>
      <c r="F10" s="9">
        <v>0</v>
      </c>
      <c r="G10" s="10">
        <f>F10/E10*100</f>
        <v>0</v>
      </c>
      <c r="H10" s="11">
        <f t="shared" si="0"/>
        <v>18716.666666666668</v>
      </c>
    </row>
    <row r="11" spans="1:14">
      <c r="A11" s="12" t="s">
        <v>9</v>
      </c>
      <c r="B11" s="1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3600</v>
      </c>
      <c r="F12" s="17">
        <v>0</v>
      </c>
      <c r="G12" s="10">
        <f>F12/E12*100</f>
        <v>0</v>
      </c>
      <c r="H12" s="11">
        <f t="shared" si="0"/>
        <v>3600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175</v>
      </c>
      <c r="F14" s="9">
        <v>0</v>
      </c>
      <c r="G14" s="20"/>
      <c r="H14" s="11">
        <f>E14-F14</f>
        <v>175</v>
      </c>
    </row>
    <row r="15" spans="1:14">
      <c r="A15" s="29" t="s">
        <v>15</v>
      </c>
      <c r="B15" s="30"/>
      <c r="C15" s="19" t="s">
        <v>16</v>
      </c>
      <c r="D15" s="9">
        <v>53300</v>
      </c>
      <c r="E15" s="9">
        <f t="shared" si="1"/>
        <v>4441.666666666667</v>
      </c>
      <c r="F15" s="9">
        <v>0</v>
      </c>
      <c r="G15" s="10">
        <f>F15/E15*100</f>
        <v>0</v>
      </c>
      <c r="H15" s="11">
        <f t="shared" si="0"/>
        <v>4441.666666666667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1083.3333333333333</v>
      </c>
      <c r="F16" s="9">
        <v>0</v>
      </c>
      <c r="G16" s="10"/>
      <c r="H16" s="11">
        <f>E16-F16</f>
        <v>1083.3333333333333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333.33333333333331</v>
      </c>
      <c r="F17" s="24">
        <v>0</v>
      </c>
      <c r="G17" s="10">
        <f>F17/E17*100</f>
        <v>0</v>
      </c>
      <c r="H17" s="11">
        <f>E17-F17</f>
        <v>333.33333333333331</v>
      </c>
    </row>
    <row r="18" spans="1:8">
      <c r="A18" s="21" t="s">
        <v>17</v>
      </c>
      <c r="B18" s="22"/>
      <c r="C18" s="23">
        <v>225</v>
      </c>
      <c r="D18" s="24">
        <v>16000</v>
      </c>
      <c r="E18" s="9">
        <f t="shared" si="1"/>
        <v>1333.3333333333333</v>
      </c>
      <c r="F18" s="24">
        <v>0</v>
      </c>
      <c r="G18" s="10">
        <f>F18/E18*100</f>
        <v>0</v>
      </c>
      <c r="H18" s="11">
        <f>E18-F18</f>
        <v>1333.3333333333333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808.33333333333337</v>
      </c>
      <c r="F19" s="24">
        <v>0</v>
      </c>
      <c r="G19" s="10">
        <f>F19/E19*100</f>
        <v>0</v>
      </c>
      <c r="H19" s="11">
        <f t="shared" si="0"/>
        <v>808.33333333333337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291.66666666666669</v>
      </c>
      <c r="F20" s="9"/>
      <c r="G20" s="20">
        <f>F20/E20*100</f>
        <v>0</v>
      </c>
      <c r="H20" s="11">
        <f>E20-F20</f>
        <v>291.66666666666669</v>
      </c>
    </row>
    <row r="21" spans="1:8">
      <c r="A21" s="12" t="s">
        <v>20</v>
      </c>
      <c r="B21" s="13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63" t="s">
        <v>21</v>
      </c>
      <c r="B22" s="64"/>
      <c r="C22" s="25" t="s">
        <v>22</v>
      </c>
      <c r="D22" s="26">
        <v>73000</v>
      </c>
      <c r="E22" s="9">
        <f t="shared" si="1"/>
        <v>6083.333333333333</v>
      </c>
      <c r="F22" s="26">
        <v>0</v>
      </c>
      <c r="G22" s="10">
        <f>SUM(F22/E22*100)</f>
        <v>0</v>
      </c>
      <c r="H22" s="11">
        <f t="shared" si="0"/>
        <v>6083.333333333333</v>
      </c>
    </row>
    <row r="23" spans="1:8">
      <c r="A23" s="6" t="s">
        <v>23</v>
      </c>
      <c r="B23" s="7"/>
      <c r="C23" s="25">
        <v>346</v>
      </c>
      <c r="D23" s="26">
        <v>19800</v>
      </c>
      <c r="E23" s="9">
        <f t="shared" si="1"/>
        <v>1650</v>
      </c>
      <c r="F23" s="26"/>
      <c r="G23" s="10">
        <f>F23/E23*100</f>
        <v>0</v>
      </c>
      <c r="H23" s="11">
        <f t="shared" si="0"/>
        <v>1650</v>
      </c>
    </row>
    <row r="24" spans="1:8" ht="12" customHeight="1">
      <c r="A24" s="63" t="s">
        <v>24</v>
      </c>
      <c r="B24" s="64"/>
      <c r="C24" s="25">
        <v>291</v>
      </c>
      <c r="D24" s="26">
        <v>7100</v>
      </c>
      <c r="E24" s="9">
        <f t="shared" si="1"/>
        <v>591.66666666666663</v>
      </c>
      <c r="F24" s="26">
        <v>874</v>
      </c>
      <c r="G24" s="10">
        <f>SUM(F24/E24*100)</f>
        <v>147.71830985915494</v>
      </c>
      <c r="H24" s="11">
        <f>E24-F24</f>
        <v>-282.33333333333337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125</v>
      </c>
      <c r="F25" s="28"/>
      <c r="G25" s="10"/>
      <c r="H25" s="11">
        <f>E25-F25</f>
        <v>125</v>
      </c>
    </row>
    <row r="26" spans="1:8">
      <c r="A26" s="21" t="s">
        <v>27</v>
      </c>
      <c r="B26" s="22"/>
      <c r="C26" s="27" t="s">
        <v>28</v>
      </c>
      <c r="D26" s="28">
        <v>90700</v>
      </c>
      <c r="E26" s="9">
        <f t="shared" si="1"/>
        <v>7558.333333333333</v>
      </c>
      <c r="F26" s="28">
        <v>0</v>
      </c>
      <c r="G26" s="10">
        <f>F26/E26*100</f>
        <v>0</v>
      </c>
      <c r="H26" s="11">
        <f t="shared" si="0"/>
        <v>7558.333333333333</v>
      </c>
    </row>
    <row r="27" spans="1:8">
      <c r="A27" s="65" t="s">
        <v>29</v>
      </c>
      <c r="B27" s="66"/>
      <c r="C27" s="27" t="s">
        <v>30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12" t="s">
        <v>31</v>
      </c>
      <c r="B28" s="13"/>
      <c r="C28" s="31" t="s">
        <v>32</v>
      </c>
      <c r="D28" s="9">
        <v>5000</v>
      </c>
      <c r="E28" s="9">
        <f t="shared" si="1"/>
        <v>416.66666666666669</v>
      </c>
      <c r="F28" s="9"/>
      <c r="G28" s="10">
        <f>SUM(F28/E28*100)</f>
        <v>0</v>
      </c>
      <c r="H28" s="11">
        <f>E28-F28</f>
        <v>416.66666666666669</v>
      </c>
    </row>
    <row r="29" spans="1:8">
      <c r="A29" s="12" t="s">
        <v>33</v>
      </c>
      <c r="B29" s="13"/>
      <c r="C29" s="31" t="s">
        <v>34</v>
      </c>
      <c r="D29" s="9">
        <v>194000</v>
      </c>
      <c r="E29" s="9">
        <f t="shared" si="1"/>
        <v>16166.666666666666</v>
      </c>
      <c r="F29" s="9"/>
      <c r="G29" s="10">
        <f>SUM(F29/E29*100)</f>
        <v>0</v>
      </c>
      <c r="H29" s="11">
        <f>E29-F29</f>
        <v>16166.666666666666</v>
      </c>
    </row>
    <row r="30" spans="1:8">
      <c r="A30" s="12" t="s">
        <v>31</v>
      </c>
      <c r="B30" s="13"/>
      <c r="C30" s="31" t="s">
        <v>35</v>
      </c>
      <c r="D30" s="9">
        <v>3800</v>
      </c>
      <c r="E30" s="9">
        <f t="shared" si="1"/>
        <v>316.66666666666669</v>
      </c>
      <c r="F30" s="9"/>
      <c r="G30" s="10"/>
      <c r="H30" s="11">
        <f>E30-F30</f>
        <v>316.66666666666669</v>
      </c>
    </row>
    <row r="31" spans="1:8">
      <c r="A31" s="12" t="s">
        <v>36</v>
      </c>
      <c r="B31" s="13"/>
      <c r="C31" s="31" t="s">
        <v>37</v>
      </c>
      <c r="D31" s="9">
        <v>820000</v>
      </c>
      <c r="E31" s="9">
        <f t="shared" si="1"/>
        <v>68333.333333333328</v>
      </c>
      <c r="F31" s="9">
        <v>0</v>
      </c>
      <c r="G31" s="10">
        <f>SUM(F31/E31*100)</f>
        <v>0</v>
      </c>
      <c r="H31" s="11">
        <f t="shared" si="0"/>
        <v>68333.333333333328</v>
      </c>
    </row>
    <row r="32" spans="1:8">
      <c r="A32" s="12" t="s">
        <v>38</v>
      </c>
      <c r="B32" s="13"/>
      <c r="C32" s="31" t="s">
        <v>39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>E32-F32</f>
        <v>0</v>
      </c>
    </row>
    <row r="33" spans="1:8" ht="12.75" customHeight="1">
      <c r="A33" s="32" t="s">
        <v>40</v>
      </c>
      <c r="B33" s="33"/>
      <c r="C33" s="23"/>
      <c r="D33" s="28">
        <f>SUM(D9:D32)</f>
        <v>2329400</v>
      </c>
      <c r="E33" s="9">
        <f t="shared" si="1"/>
        <v>194116.66666666666</v>
      </c>
      <c r="F33" s="28">
        <f>SUM(F9:F32)</f>
        <v>41863</v>
      </c>
      <c r="G33" s="10">
        <f>F33/E33*100</f>
        <v>21.565896797458574</v>
      </c>
      <c r="H33" s="11">
        <f t="shared" si="0"/>
        <v>152253.66666666666</v>
      </c>
    </row>
    <row r="34" spans="1:8">
      <c r="A34" s="34" t="s">
        <v>41</v>
      </c>
      <c r="B34" s="35"/>
      <c r="C34" s="8"/>
      <c r="D34" s="36">
        <v>646900</v>
      </c>
      <c r="E34" s="9">
        <f t="shared" si="1"/>
        <v>53908.333333333336</v>
      </c>
      <c r="F34" s="36">
        <v>25300</v>
      </c>
      <c r="G34" s="10">
        <f>F34/E34*100</f>
        <v>46.931519554799813</v>
      </c>
      <c r="H34" s="11">
        <f t="shared" si="0"/>
        <v>28608.333333333336</v>
      </c>
    </row>
    <row r="35" spans="1:8">
      <c r="A35" s="57" t="s">
        <v>42</v>
      </c>
      <c r="B35" s="58"/>
      <c r="C35" s="37"/>
      <c r="D35" s="38">
        <v>567500</v>
      </c>
      <c r="E35" s="9">
        <f t="shared" si="1"/>
        <v>47291.666666666664</v>
      </c>
      <c r="F35" s="38">
        <v>16563</v>
      </c>
      <c r="G35" s="10">
        <f>F35/E35*100</f>
        <v>35.02308370044053</v>
      </c>
      <c r="H35" s="39">
        <f t="shared" si="0"/>
        <v>30728.666666666664</v>
      </c>
    </row>
    <row r="37" spans="1:8" ht="27" customHeight="1">
      <c r="A37" s="61" t="s">
        <v>43</v>
      </c>
      <c r="B37" s="62"/>
      <c r="C37" s="4" t="s">
        <v>68</v>
      </c>
      <c r="D37" s="4" t="s">
        <v>44</v>
      </c>
      <c r="E37" s="4" t="s">
        <v>45</v>
      </c>
      <c r="F37" s="4" t="s">
        <v>5</v>
      </c>
      <c r="G37" s="4" t="s">
        <v>46</v>
      </c>
      <c r="H37" s="4"/>
    </row>
    <row r="38" spans="1:8" ht="12.75" customHeight="1">
      <c r="A38" s="40" t="s">
        <v>47</v>
      </c>
      <c r="B38" s="41"/>
      <c r="C38" s="28">
        <v>748200</v>
      </c>
      <c r="D38" s="36">
        <f>SUM(C38/12*1)</f>
        <v>62350</v>
      </c>
      <c r="E38" s="28">
        <v>18700</v>
      </c>
      <c r="F38" s="28">
        <f t="shared" ref="F38:F43" si="2">SUM(E38/D38*100)</f>
        <v>29.991980753809145</v>
      </c>
      <c r="G38" s="42">
        <f>E38-D38</f>
        <v>-43650</v>
      </c>
      <c r="H38" s="43"/>
    </row>
    <row r="39" spans="1:8" ht="12.75" customHeight="1">
      <c r="A39" s="57" t="s">
        <v>48</v>
      </c>
      <c r="B39" s="58"/>
      <c r="C39" s="28">
        <v>0</v>
      </c>
      <c r="D39" s="36">
        <f t="shared" ref="D39:D53" si="3">SUM(C39/12*1)</f>
        <v>0</v>
      </c>
      <c r="E39" s="28">
        <v>0</v>
      </c>
      <c r="F39" s="28"/>
      <c r="G39" s="42">
        <f>SUM(E39-D39)</f>
        <v>0</v>
      </c>
      <c r="H39" s="43"/>
    </row>
    <row r="40" spans="1:8" ht="12.75" customHeight="1">
      <c r="A40" s="57" t="s">
        <v>49</v>
      </c>
      <c r="B40" s="58"/>
      <c r="C40" s="28">
        <v>90700</v>
      </c>
      <c r="D40" s="36">
        <f t="shared" si="3"/>
        <v>7558.333333333333</v>
      </c>
      <c r="E40" s="28">
        <v>0</v>
      </c>
      <c r="F40" s="28">
        <f t="shared" si="2"/>
        <v>0</v>
      </c>
      <c r="G40" s="42">
        <f t="shared" ref="G40:G55" si="4">SUM(E40-D40)</f>
        <v>-7558.333333333333</v>
      </c>
      <c r="H40" s="43"/>
    </row>
    <row r="41" spans="1:8" ht="12.75" customHeight="1">
      <c r="A41" s="57" t="s">
        <v>50</v>
      </c>
      <c r="B41" s="58"/>
      <c r="C41" s="28">
        <v>194000</v>
      </c>
      <c r="D41" s="36">
        <f t="shared" si="3"/>
        <v>16166.666666666666</v>
      </c>
      <c r="E41" s="28">
        <v>0</v>
      </c>
      <c r="F41" s="28">
        <f t="shared" si="2"/>
        <v>0</v>
      </c>
      <c r="G41" s="42">
        <f>SUM(E41-D41)</f>
        <v>-16166.666666666666</v>
      </c>
      <c r="H41" s="43"/>
    </row>
    <row r="42" spans="1:8" ht="12.75" customHeight="1">
      <c r="A42" s="57" t="s">
        <v>51</v>
      </c>
      <c r="B42" s="58"/>
      <c r="C42" s="28">
        <v>700000</v>
      </c>
      <c r="D42" s="36">
        <f t="shared" si="3"/>
        <v>58333.333333333336</v>
      </c>
      <c r="E42" s="28">
        <v>0</v>
      </c>
      <c r="F42" s="28">
        <f t="shared" si="2"/>
        <v>0</v>
      </c>
      <c r="G42" s="42">
        <f t="shared" si="4"/>
        <v>-58333.333333333336</v>
      </c>
      <c r="H42" s="43"/>
    </row>
    <row r="43" spans="1:8" ht="12.75" customHeight="1">
      <c r="A43" s="57" t="s">
        <v>52</v>
      </c>
      <c r="B43" s="58"/>
      <c r="C43" s="28">
        <v>0</v>
      </c>
      <c r="D43" s="36">
        <f t="shared" si="3"/>
        <v>0</v>
      </c>
      <c r="E43" s="28">
        <v>0</v>
      </c>
      <c r="F43" s="28" t="e">
        <f t="shared" si="2"/>
        <v>#DIV/0!</v>
      </c>
      <c r="G43" s="42">
        <f>SUM(E43-D43)</f>
        <v>0</v>
      </c>
      <c r="H43" s="43"/>
    </row>
    <row r="44" spans="1:8" ht="12.75" customHeight="1">
      <c r="A44" s="57" t="s">
        <v>53</v>
      </c>
      <c r="B44" s="58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57"/>
      <c r="B45" s="58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>
      <c r="A46" s="34" t="s">
        <v>54</v>
      </c>
      <c r="B46" s="44"/>
      <c r="C46" s="36">
        <v>16500</v>
      </c>
      <c r="D46" s="36">
        <f t="shared" si="3"/>
        <v>1375</v>
      </c>
      <c r="E46" s="36">
        <v>92</v>
      </c>
      <c r="F46" s="28">
        <f>E46/D46*100</f>
        <v>6.6909090909090905</v>
      </c>
      <c r="G46" s="42">
        <f t="shared" si="4"/>
        <v>-1283</v>
      </c>
      <c r="H46" s="42"/>
    </row>
    <row r="47" spans="1:8" ht="12.75" customHeight="1">
      <c r="A47" s="45" t="s">
        <v>55</v>
      </c>
      <c r="B47" s="45"/>
      <c r="C47" s="36">
        <v>5000</v>
      </c>
      <c r="D47" s="36">
        <f t="shared" si="3"/>
        <v>416.66666666666669</v>
      </c>
      <c r="E47" s="36">
        <v>0</v>
      </c>
      <c r="F47" s="28">
        <f>E47/D47*100</f>
        <v>0</v>
      </c>
      <c r="G47" s="42">
        <f t="shared" si="4"/>
        <v>-416.66666666666669</v>
      </c>
      <c r="H47" s="42"/>
    </row>
    <row r="48" spans="1:8" ht="12.75" customHeight="1">
      <c r="A48" s="57" t="s">
        <v>56</v>
      </c>
      <c r="B48" s="58"/>
      <c r="C48" s="36">
        <v>18300</v>
      </c>
      <c r="D48" s="36">
        <f t="shared" si="3"/>
        <v>1525</v>
      </c>
      <c r="E48" s="36">
        <v>0</v>
      </c>
      <c r="F48" s="28">
        <f>E48/D48*100</f>
        <v>0</v>
      </c>
      <c r="G48" s="42">
        <f t="shared" si="4"/>
        <v>-1525</v>
      </c>
      <c r="H48" s="42"/>
    </row>
    <row r="49" spans="1:8">
      <c r="A49" s="57" t="s">
        <v>57</v>
      </c>
      <c r="B49" s="58"/>
      <c r="C49" s="36">
        <v>7500</v>
      </c>
      <c r="D49" s="36">
        <f t="shared" si="3"/>
        <v>625</v>
      </c>
      <c r="E49" s="36">
        <v>387</v>
      </c>
      <c r="F49" s="28">
        <f>SUM(E49/D49*100)</f>
        <v>61.919999999999995</v>
      </c>
      <c r="G49" s="42">
        <f t="shared" si="4"/>
        <v>-238</v>
      </c>
      <c r="H49" s="42"/>
    </row>
    <row r="50" spans="1:8" ht="12.75" customHeight="1">
      <c r="A50" s="57" t="s">
        <v>58</v>
      </c>
      <c r="B50" s="58"/>
      <c r="C50" s="36">
        <v>237700</v>
      </c>
      <c r="D50" s="36">
        <f t="shared" si="3"/>
        <v>19808.333333333332</v>
      </c>
      <c r="E50" s="36">
        <v>5621</v>
      </c>
      <c r="F50" s="28">
        <f>SUM(E50/D50*100)</f>
        <v>28.376945729911657</v>
      </c>
      <c r="G50" s="42">
        <f t="shared" si="4"/>
        <v>-14187.333333333332</v>
      </c>
      <c r="H50" s="42"/>
    </row>
    <row r="51" spans="1:8" ht="12.75" customHeight="1">
      <c r="A51" s="57" t="s">
        <v>59</v>
      </c>
      <c r="B51" s="58"/>
      <c r="C51" s="36">
        <v>1500</v>
      </c>
      <c r="D51" s="36">
        <f t="shared" si="3"/>
        <v>125</v>
      </c>
      <c r="E51" s="36">
        <v>0</v>
      </c>
      <c r="F51" s="28"/>
      <c r="G51" s="42">
        <f t="shared" si="4"/>
        <v>-125</v>
      </c>
      <c r="H51" s="42"/>
    </row>
    <row r="52" spans="1:8" ht="12.75" customHeight="1">
      <c r="A52" s="57" t="s">
        <v>60</v>
      </c>
      <c r="B52" s="58"/>
      <c r="C52" s="36">
        <v>10000</v>
      </c>
      <c r="D52" s="36">
        <f t="shared" si="3"/>
        <v>833.33333333333337</v>
      </c>
      <c r="E52" s="36">
        <v>0</v>
      </c>
      <c r="F52" s="36">
        <f>SUM(E52/D52*100)</f>
        <v>0</v>
      </c>
      <c r="G52" s="42">
        <f t="shared" ref="G52" si="5">SUM(E52-D52)</f>
        <v>-833.33333333333337</v>
      </c>
      <c r="H52" s="42"/>
    </row>
    <row r="53" spans="1:8" ht="12.75" customHeight="1">
      <c r="A53" s="57" t="s">
        <v>69</v>
      </c>
      <c r="B53" s="58"/>
      <c r="C53" s="36">
        <v>300000</v>
      </c>
      <c r="D53" s="36">
        <f t="shared" si="3"/>
        <v>25000</v>
      </c>
      <c r="E53" s="36">
        <v>0</v>
      </c>
      <c r="F53" s="36">
        <f>SUM(E53/D53*100)</f>
        <v>0</v>
      </c>
      <c r="G53" s="42">
        <f t="shared" si="4"/>
        <v>-25000</v>
      </c>
      <c r="H53" s="42"/>
    </row>
    <row r="54" spans="1:8">
      <c r="A54" s="57" t="s">
        <v>61</v>
      </c>
      <c r="B54" s="58"/>
      <c r="C54" s="36">
        <f>SUM(C46:C53)</f>
        <v>596500</v>
      </c>
      <c r="D54" s="36">
        <f>SUM(D46:D53)</f>
        <v>49708.333333333328</v>
      </c>
      <c r="E54" s="36">
        <f>SUM(E46:E53)</f>
        <v>6100</v>
      </c>
      <c r="F54" s="46">
        <f>SUM(E54/D54*100)</f>
        <v>12.271584241408217</v>
      </c>
      <c r="G54" s="42">
        <f t="shared" si="4"/>
        <v>-43608.333333333328</v>
      </c>
      <c r="H54" s="42"/>
    </row>
    <row r="55" spans="1:8">
      <c r="A55" s="47" t="s">
        <v>62</v>
      </c>
      <c r="B55" s="48"/>
      <c r="C55" s="36">
        <f>SUM(C38,C54,C40,C41,C42,C43,C39,C45,C44)</f>
        <v>2329400</v>
      </c>
      <c r="D55" s="36">
        <f>SUM(D38+D39+D40+D41+D42+D54+D43+D44+D45)</f>
        <v>194116.66666666669</v>
      </c>
      <c r="E55" s="36">
        <f>SUM(E38+E39+E40+E41+E42+E54+E43+E44+E45)</f>
        <v>24800</v>
      </c>
      <c r="F55" s="36">
        <f>E55/D55*100</f>
        <v>12.775822100111617</v>
      </c>
      <c r="G55" s="42">
        <f t="shared" si="4"/>
        <v>-169316.66666666669</v>
      </c>
      <c r="H55" s="42"/>
    </row>
    <row r="57" spans="1:8" ht="12.75" customHeight="1"/>
  </sheetData>
  <mergeCells count="23"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  <mergeCell ref="A42:B42"/>
    <mergeCell ref="A43:B43"/>
    <mergeCell ref="A44:B44"/>
    <mergeCell ref="A45:B45"/>
    <mergeCell ref="A48:B48"/>
    <mergeCell ref="A49:B49"/>
    <mergeCell ref="A50:B50"/>
    <mergeCell ref="A51:B51"/>
    <mergeCell ref="A53:B53"/>
    <mergeCell ref="A54:B54"/>
    <mergeCell ref="A52:B52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>
      <selection activeCell="E51" sqref="E51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59" t="s">
        <v>1</v>
      </c>
      <c r="C4" s="59"/>
      <c r="D4" s="59"/>
      <c r="E4" s="59"/>
      <c r="F4" s="59"/>
      <c r="G4" s="59"/>
      <c r="H4" s="59"/>
    </row>
    <row r="5" spans="1:14">
      <c r="B5" s="59" t="s">
        <v>2</v>
      </c>
      <c r="C5" s="59"/>
      <c r="D5" s="59"/>
      <c r="E5" s="59"/>
      <c r="F5" s="59"/>
    </row>
    <row r="6" spans="1:14">
      <c r="C6" s="60" t="s">
        <v>72</v>
      </c>
      <c r="D6" s="60"/>
      <c r="E6" s="60"/>
      <c r="F6" s="60"/>
    </row>
    <row r="7" spans="1:14">
      <c r="A7" s="2"/>
      <c r="B7" s="2"/>
    </row>
    <row r="8" spans="1:14" ht="45.75" customHeight="1">
      <c r="A8" s="61" t="s">
        <v>3</v>
      </c>
      <c r="B8" s="62"/>
      <c r="C8" s="52" t="s">
        <v>4</v>
      </c>
      <c r="D8" s="4" t="s">
        <v>65</v>
      </c>
      <c r="E8" s="4" t="s">
        <v>73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SUM(D9/12*2)</f>
        <v>124183.33333333333</v>
      </c>
      <c r="F9" s="9">
        <v>112925</v>
      </c>
      <c r="G9" s="10">
        <f>F9/E9*100</f>
        <v>90.934102804992619</v>
      </c>
      <c r="H9" s="11">
        <f t="shared" ref="H9:H35" si="0">E9-F9</f>
        <v>11258.333333333328</v>
      </c>
    </row>
    <row r="10" spans="1:14">
      <c r="A10" s="55" t="s">
        <v>8</v>
      </c>
      <c r="B10" s="56"/>
      <c r="C10" s="8">
        <v>213</v>
      </c>
      <c r="D10" s="9">
        <v>224600</v>
      </c>
      <c r="E10" s="9">
        <f t="shared" ref="E10:E35" si="1">SUM(D10/12*2)</f>
        <v>37433.333333333336</v>
      </c>
      <c r="F10" s="9">
        <v>34103</v>
      </c>
      <c r="G10" s="10">
        <f>F10/E10*100</f>
        <v>91.103294746215497</v>
      </c>
      <c r="H10" s="11">
        <f t="shared" si="0"/>
        <v>3330.3333333333358</v>
      </c>
    </row>
    <row r="11" spans="1:14">
      <c r="A11" s="55" t="s">
        <v>9</v>
      </c>
      <c r="B11" s="56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7200</v>
      </c>
      <c r="F12" s="17">
        <v>3353</v>
      </c>
      <c r="G12" s="10">
        <f>F12/E12*100</f>
        <v>46.56944444444445</v>
      </c>
      <c r="H12" s="11">
        <f t="shared" si="0"/>
        <v>3847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350</v>
      </c>
      <c r="F14" s="9">
        <v>0</v>
      </c>
      <c r="G14" s="20"/>
      <c r="H14" s="11">
        <f>E14-F14</f>
        <v>350</v>
      </c>
    </row>
    <row r="15" spans="1:14">
      <c r="A15" s="55" t="s">
        <v>15</v>
      </c>
      <c r="B15" s="56"/>
      <c r="C15" s="19" t="s">
        <v>16</v>
      </c>
      <c r="D15" s="9">
        <v>53300</v>
      </c>
      <c r="E15" s="9">
        <f t="shared" si="1"/>
        <v>8883.3333333333339</v>
      </c>
      <c r="F15" s="9">
        <v>17900</v>
      </c>
      <c r="G15" s="10">
        <f>F15/E15*100</f>
        <v>201.50093808630393</v>
      </c>
      <c r="H15" s="11">
        <f t="shared" si="0"/>
        <v>-9016.6666666666661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2166.6666666666665</v>
      </c>
      <c r="F16" s="9">
        <v>0</v>
      </c>
      <c r="G16" s="10"/>
      <c r="H16" s="11">
        <f>E16-F16</f>
        <v>2166.6666666666665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666.66666666666663</v>
      </c>
      <c r="F17" s="24">
        <v>0</v>
      </c>
      <c r="G17" s="10">
        <f>F17/E17*100</f>
        <v>0</v>
      </c>
      <c r="H17" s="11">
        <f>E17-F17</f>
        <v>666.66666666666663</v>
      </c>
    </row>
    <row r="18" spans="1:8">
      <c r="A18" s="21" t="s">
        <v>17</v>
      </c>
      <c r="B18" s="22"/>
      <c r="C18" s="23">
        <v>225</v>
      </c>
      <c r="D18" s="24">
        <v>16000</v>
      </c>
      <c r="E18" s="9">
        <f t="shared" si="1"/>
        <v>2666.6666666666665</v>
      </c>
      <c r="F18" s="24">
        <v>0</v>
      </c>
      <c r="G18" s="10">
        <f>F18/E18*100</f>
        <v>0</v>
      </c>
      <c r="H18" s="11">
        <f>E18-F18</f>
        <v>2666.6666666666665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1616.6666666666667</v>
      </c>
      <c r="F19" s="24">
        <v>0</v>
      </c>
      <c r="G19" s="10">
        <f>F19/E19*100</f>
        <v>0</v>
      </c>
      <c r="H19" s="11">
        <f t="shared" si="0"/>
        <v>1616.6666666666667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583.33333333333337</v>
      </c>
      <c r="F20" s="9"/>
      <c r="G20" s="20">
        <f>F20/E20*100</f>
        <v>0</v>
      </c>
      <c r="H20" s="11">
        <f>E20-F20</f>
        <v>583.33333333333337</v>
      </c>
    </row>
    <row r="21" spans="1:8">
      <c r="A21" s="55" t="s">
        <v>20</v>
      </c>
      <c r="B21" s="56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63" t="s">
        <v>21</v>
      </c>
      <c r="B22" s="64"/>
      <c r="C22" s="25" t="s">
        <v>22</v>
      </c>
      <c r="D22" s="26">
        <v>73000</v>
      </c>
      <c r="E22" s="9">
        <f t="shared" si="1"/>
        <v>12166.666666666666</v>
      </c>
      <c r="F22" s="26">
        <v>22120</v>
      </c>
      <c r="G22" s="10">
        <f>SUM(F22/E22*100)</f>
        <v>181.8082191780822</v>
      </c>
      <c r="H22" s="11">
        <f t="shared" si="0"/>
        <v>-9953.3333333333339</v>
      </c>
    </row>
    <row r="23" spans="1:8">
      <c r="A23" s="6" t="s">
        <v>23</v>
      </c>
      <c r="B23" s="7"/>
      <c r="C23" s="25">
        <v>346</v>
      </c>
      <c r="D23" s="26">
        <v>19800</v>
      </c>
      <c r="E23" s="9">
        <f t="shared" si="1"/>
        <v>3300</v>
      </c>
      <c r="F23" s="26"/>
      <c r="G23" s="10">
        <f>F23/E23*100</f>
        <v>0</v>
      </c>
      <c r="H23" s="11">
        <f t="shared" si="0"/>
        <v>3300</v>
      </c>
    </row>
    <row r="24" spans="1:8" ht="12" customHeight="1">
      <c r="A24" s="63" t="s">
        <v>24</v>
      </c>
      <c r="B24" s="64"/>
      <c r="C24" s="25">
        <v>291</v>
      </c>
      <c r="D24" s="26">
        <v>7100</v>
      </c>
      <c r="E24" s="9">
        <f t="shared" si="1"/>
        <v>1183.3333333333333</v>
      </c>
      <c r="F24" s="26">
        <v>874</v>
      </c>
      <c r="G24" s="10">
        <f>SUM(F24/E24*100)</f>
        <v>73.859154929577471</v>
      </c>
      <c r="H24" s="11">
        <f>E24-F24</f>
        <v>309.33333333333326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250</v>
      </c>
      <c r="F25" s="28"/>
      <c r="G25" s="10"/>
      <c r="H25" s="11">
        <f>E25-F25</f>
        <v>250</v>
      </c>
    </row>
    <row r="26" spans="1:8">
      <c r="A26" s="21" t="s">
        <v>27</v>
      </c>
      <c r="B26" s="22"/>
      <c r="C26" s="27" t="s">
        <v>28</v>
      </c>
      <c r="D26" s="28">
        <v>90700</v>
      </c>
      <c r="E26" s="9">
        <f t="shared" si="1"/>
        <v>15116.666666666666</v>
      </c>
      <c r="F26" s="28">
        <v>0</v>
      </c>
      <c r="G26" s="10">
        <f>F26/E26*100</f>
        <v>0</v>
      </c>
      <c r="H26" s="11">
        <f t="shared" si="0"/>
        <v>15116.666666666666</v>
      </c>
    </row>
    <row r="27" spans="1:8">
      <c r="A27" s="65" t="s">
        <v>29</v>
      </c>
      <c r="B27" s="66"/>
      <c r="C27" s="27" t="s">
        <v>30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55" t="s">
        <v>31</v>
      </c>
      <c r="B28" s="56"/>
      <c r="C28" s="31" t="s">
        <v>32</v>
      </c>
      <c r="D28" s="9">
        <v>5000</v>
      </c>
      <c r="E28" s="9">
        <f t="shared" si="1"/>
        <v>833.33333333333337</v>
      </c>
      <c r="F28" s="9"/>
      <c r="G28" s="10">
        <f>SUM(F28/E28*100)</f>
        <v>0</v>
      </c>
      <c r="H28" s="11">
        <f>E28-F28</f>
        <v>833.33333333333337</v>
      </c>
    </row>
    <row r="29" spans="1:8">
      <c r="A29" s="55" t="s">
        <v>33</v>
      </c>
      <c r="B29" s="56"/>
      <c r="C29" s="31" t="s">
        <v>34</v>
      </c>
      <c r="D29" s="9">
        <v>194000</v>
      </c>
      <c r="E29" s="9">
        <f t="shared" si="1"/>
        <v>32333.333333333332</v>
      </c>
      <c r="F29" s="9">
        <v>30000</v>
      </c>
      <c r="G29" s="10">
        <f>SUM(F29/E29*100)</f>
        <v>92.783505154639172</v>
      </c>
      <c r="H29" s="11">
        <f>E29-F29</f>
        <v>2333.3333333333321</v>
      </c>
    </row>
    <row r="30" spans="1:8">
      <c r="A30" s="55" t="s">
        <v>31</v>
      </c>
      <c r="B30" s="56"/>
      <c r="C30" s="31" t="s">
        <v>35</v>
      </c>
      <c r="D30" s="9">
        <v>3800</v>
      </c>
      <c r="E30" s="9">
        <f t="shared" si="1"/>
        <v>633.33333333333337</v>
      </c>
      <c r="F30" s="9"/>
      <c r="G30" s="10"/>
      <c r="H30" s="11">
        <f>E30-F30</f>
        <v>633.33333333333337</v>
      </c>
    </row>
    <row r="31" spans="1:8">
      <c r="A31" s="55" t="s">
        <v>36</v>
      </c>
      <c r="B31" s="56"/>
      <c r="C31" s="31" t="s">
        <v>37</v>
      </c>
      <c r="D31" s="9">
        <v>820000</v>
      </c>
      <c r="E31" s="9">
        <f t="shared" si="1"/>
        <v>136666.66666666666</v>
      </c>
      <c r="F31" s="9">
        <v>8887</v>
      </c>
      <c r="G31" s="10">
        <f>SUM(F31/E31*100)</f>
        <v>6.5026829268292685</v>
      </c>
      <c r="H31" s="11">
        <f t="shared" si="0"/>
        <v>127779.66666666666</v>
      </c>
    </row>
    <row r="32" spans="1:8">
      <c r="A32" s="55" t="s">
        <v>38</v>
      </c>
      <c r="B32" s="56"/>
      <c r="C32" s="31" t="s">
        <v>39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>E32-F32</f>
        <v>0</v>
      </c>
    </row>
    <row r="33" spans="1:8" ht="12.75" customHeight="1">
      <c r="A33" s="53" t="s">
        <v>40</v>
      </c>
      <c r="B33" s="54"/>
      <c r="C33" s="23"/>
      <c r="D33" s="28">
        <f>SUM(D9:D32)</f>
        <v>2329400</v>
      </c>
      <c r="E33" s="9">
        <f t="shared" si="1"/>
        <v>388233.33333333331</v>
      </c>
      <c r="F33" s="28">
        <f>SUM(F9:F32)</f>
        <v>230162</v>
      </c>
      <c r="G33" s="10">
        <f>F33/E33*100</f>
        <v>59.284450931570362</v>
      </c>
      <c r="H33" s="11">
        <f t="shared" si="0"/>
        <v>158071.33333333331</v>
      </c>
    </row>
    <row r="34" spans="1:8">
      <c r="A34" s="50" t="s">
        <v>41</v>
      </c>
      <c r="B34" s="51"/>
      <c r="C34" s="8"/>
      <c r="D34" s="36">
        <v>646900</v>
      </c>
      <c r="E34" s="9">
        <f t="shared" si="1"/>
        <v>107816.66666666667</v>
      </c>
      <c r="F34" s="36">
        <v>99523</v>
      </c>
      <c r="G34" s="10">
        <f>F34/E34*100</f>
        <v>92.307620961508732</v>
      </c>
      <c r="H34" s="11">
        <f t="shared" si="0"/>
        <v>8293.6666666666715</v>
      </c>
    </row>
    <row r="35" spans="1:8">
      <c r="A35" s="57" t="s">
        <v>42</v>
      </c>
      <c r="B35" s="58"/>
      <c r="C35" s="37"/>
      <c r="D35" s="38">
        <v>567500</v>
      </c>
      <c r="E35" s="9">
        <f t="shared" si="1"/>
        <v>94583.333333333328</v>
      </c>
      <c r="F35" s="38">
        <v>91753</v>
      </c>
      <c r="G35" s="10">
        <f>F35/E35*100</f>
        <v>97.007577092511028</v>
      </c>
      <c r="H35" s="39">
        <f t="shared" si="0"/>
        <v>2830.3333333333285</v>
      </c>
    </row>
    <row r="37" spans="1:8" ht="27" customHeight="1">
      <c r="A37" s="61" t="s">
        <v>43</v>
      </c>
      <c r="B37" s="62"/>
      <c r="C37" s="4" t="s">
        <v>68</v>
      </c>
      <c r="D37" s="4" t="s">
        <v>44</v>
      </c>
      <c r="E37" s="4" t="s">
        <v>45</v>
      </c>
      <c r="F37" s="4" t="s">
        <v>5</v>
      </c>
      <c r="G37" s="4" t="s">
        <v>46</v>
      </c>
      <c r="H37" s="4"/>
    </row>
    <row r="38" spans="1:8" ht="12.75" customHeight="1">
      <c r="A38" s="40" t="s">
        <v>47</v>
      </c>
      <c r="B38" s="41"/>
      <c r="C38" s="28">
        <v>748200</v>
      </c>
      <c r="D38" s="36">
        <f>SUM(C38/12*2)</f>
        <v>124700</v>
      </c>
      <c r="E38" s="28">
        <v>124700</v>
      </c>
      <c r="F38" s="28">
        <f t="shared" ref="F38:F43" si="2">SUM(E38/D38*100)</f>
        <v>100</v>
      </c>
      <c r="G38" s="42">
        <f>E38-D38</f>
        <v>0</v>
      </c>
      <c r="H38" s="43"/>
    </row>
    <row r="39" spans="1:8" ht="12.75" customHeight="1">
      <c r="A39" s="57" t="s">
        <v>48</v>
      </c>
      <c r="B39" s="58"/>
      <c r="C39" s="28">
        <v>0</v>
      </c>
      <c r="D39" s="36">
        <f t="shared" ref="D39:D53" si="3">SUM(C39/12*2)</f>
        <v>0</v>
      </c>
      <c r="E39" s="28">
        <v>0</v>
      </c>
      <c r="F39" s="28"/>
      <c r="G39" s="42">
        <f>SUM(E39-D39)</f>
        <v>0</v>
      </c>
      <c r="H39" s="43"/>
    </row>
    <row r="40" spans="1:8" ht="12.75" customHeight="1">
      <c r="A40" s="57" t="s">
        <v>49</v>
      </c>
      <c r="B40" s="58"/>
      <c r="C40" s="28">
        <v>90700</v>
      </c>
      <c r="D40" s="36">
        <f t="shared" si="3"/>
        <v>15116.666666666666</v>
      </c>
      <c r="E40" s="28">
        <v>0</v>
      </c>
      <c r="F40" s="28">
        <f t="shared" si="2"/>
        <v>0</v>
      </c>
      <c r="G40" s="42">
        <f t="shared" ref="G40:G55" si="4">SUM(E40-D40)</f>
        <v>-15116.666666666666</v>
      </c>
      <c r="H40" s="43"/>
    </row>
    <row r="41" spans="1:8" ht="12.75" customHeight="1">
      <c r="A41" s="57" t="s">
        <v>50</v>
      </c>
      <c r="B41" s="58"/>
      <c r="C41" s="28">
        <v>194000</v>
      </c>
      <c r="D41" s="36">
        <f t="shared" si="3"/>
        <v>32333.333333333332</v>
      </c>
      <c r="E41" s="28">
        <v>30000</v>
      </c>
      <c r="F41" s="28">
        <f t="shared" si="2"/>
        <v>92.783505154639172</v>
      </c>
      <c r="G41" s="42">
        <f>SUM(E41-D41)</f>
        <v>-2333.3333333333321</v>
      </c>
      <c r="H41" s="43"/>
    </row>
    <row r="42" spans="1:8" ht="12.75" customHeight="1">
      <c r="A42" s="57" t="s">
        <v>51</v>
      </c>
      <c r="B42" s="58"/>
      <c r="C42" s="28">
        <v>700000</v>
      </c>
      <c r="D42" s="36">
        <f t="shared" si="3"/>
        <v>116666.66666666667</v>
      </c>
      <c r="E42" s="28">
        <v>175000</v>
      </c>
      <c r="F42" s="28">
        <f t="shared" si="2"/>
        <v>150</v>
      </c>
      <c r="G42" s="42">
        <f t="shared" si="4"/>
        <v>58333.333333333328</v>
      </c>
      <c r="H42" s="43"/>
    </row>
    <row r="43" spans="1:8" ht="12.75" customHeight="1">
      <c r="A43" s="57" t="s">
        <v>52</v>
      </c>
      <c r="B43" s="58"/>
      <c r="C43" s="28">
        <v>0</v>
      </c>
      <c r="D43" s="36">
        <f t="shared" si="3"/>
        <v>0</v>
      </c>
      <c r="E43" s="28">
        <v>0</v>
      </c>
      <c r="F43" s="28" t="e">
        <f t="shared" si="2"/>
        <v>#DIV/0!</v>
      </c>
      <c r="G43" s="42">
        <f>SUM(E43-D43)</f>
        <v>0</v>
      </c>
      <c r="H43" s="43"/>
    </row>
    <row r="44" spans="1:8" ht="12.75" customHeight="1">
      <c r="A44" s="57" t="s">
        <v>53</v>
      </c>
      <c r="B44" s="58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57"/>
      <c r="B45" s="58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>
      <c r="A46" s="50" t="s">
        <v>54</v>
      </c>
      <c r="B46" s="44"/>
      <c r="C46" s="36">
        <v>16500</v>
      </c>
      <c r="D46" s="36">
        <f t="shared" si="3"/>
        <v>2750</v>
      </c>
      <c r="E46" s="36">
        <v>424</v>
      </c>
      <c r="F46" s="28">
        <f>E46/D46*100</f>
        <v>15.418181818181816</v>
      </c>
      <c r="G46" s="42">
        <f t="shared" si="4"/>
        <v>-2326</v>
      </c>
      <c r="H46" s="42"/>
    </row>
    <row r="47" spans="1:8" ht="12.75" customHeight="1">
      <c r="A47" s="45" t="s">
        <v>55</v>
      </c>
      <c r="B47" s="45"/>
      <c r="C47" s="36">
        <v>5000</v>
      </c>
      <c r="D47" s="36">
        <f t="shared" si="3"/>
        <v>833.33333333333337</v>
      </c>
      <c r="E47" s="36">
        <v>0</v>
      </c>
      <c r="F47" s="28">
        <f>E47/D47*100</f>
        <v>0</v>
      </c>
      <c r="G47" s="42">
        <f t="shared" si="4"/>
        <v>-833.33333333333337</v>
      </c>
      <c r="H47" s="42"/>
    </row>
    <row r="48" spans="1:8" ht="12.75" customHeight="1">
      <c r="A48" s="57" t="s">
        <v>56</v>
      </c>
      <c r="B48" s="58"/>
      <c r="C48" s="36">
        <v>18300</v>
      </c>
      <c r="D48" s="36">
        <f t="shared" si="3"/>
        <v>3050</v>
      </c>
      <c r="E48" s="36">
        <v>37</v>
      </c>
      <c r="F48" s="28">
        <f>E48/D48*100</f>
        <v>1.2131147540983607</v>
      </c>
      <c r="G48" s="42">
        <f t="shared" si="4"/>
        <v>-3013</v>
      </c>
      <c r="H48" s="42"/>
    </row>
    <row r="49" spans="1:8">
      <c r="A49" s="57" t="s">
        <v>57</v>
      </c>
      <c r="B49" s="58"/>
      <c r="C49" s="36">
        <v>7500</v>
      </c>
      <c r="D49" s="36">
        <f t="shared" si="3"/>
        <v>1250</v>
      </c>
      <c r="E49" s="36">
        <v>2060</v>
      </c>
      <c r="F49" s="28">
        <f>SUM(E49/D49*100)</f>
        <v>164.79999999999998</v>
      </c>
      <c r="G49" s="42">
        <f t="shared" si="4"/>
        <v>810</v>
      </c>
      <c r="H49" s="42"/>
    </row>
    <row r="50" spans="1:8" ht="12.75" customHeight="1">
      <c r="A50" s="57" t="s">
        <v>58</v>
      </c>
      <c r="B50" s="58"/>
      <c r="C50" s="36">
        <v>237700</v>
      </c>
      <c r="D50" s="36">
        <f t="shared" si="3"/>
        <v>39616.666666666664</v>
      </c>
      <c r="E50" s="36">
        <v>9723</v>
      </c>
      <c r="F50" s="28">
        <f>SUM(E50/D50*100)</f>
        <v>24.542700883466555</v>
      </c>
      <c r="G50" s="42">
        <f t="shared" si="4"/>
        <v>-29893.666666666664</v>
      </c>
      <c r="H50" s="42"/>
    </row>
    <row r="51" spans="1:8" ht="12.75" customHeight="1">
      <c r="A51" s="57" t="s">
        <v>59</v>
      </c>
      <c r="B51" s="58"/>
      <c r="C51" s="36">
        <v>1500</v>
      </c>
      <c r="D51" s="36">
        <f t="shared" si="3"/>
        <v>250</v>
      </c>
      <c r="E51" s="36">
        <v>0</v>
      </c>
      <c r="F51" s="28"/>
      <c r="G51" s="42">
        <f t="shared" si="4"/>
        <v>-250</v>
      </c>
      <c r="H51" s="42"/>
    </row>
    <row r="52" spans="1:8" ht="12.75" customHeight="1">
      <c r="A52" s="57" t="s">
        <v>60</v>
      </c>
      <c r="B52" s="58"/>
      <c r="C52" s="36">
        <v>10000</v>
      </c>
      <c r="D52" s="36">
        <f t="shared" si="3"/>
        <v>1666.6666666666667</v>
      </c>
      <c r="E52" s="36">
        <v>0</v>
      </c>
      <c r="F52" s="36">
        <f>SUM(E52/D52*100)</f>
        <v>0</v>
      </c>
      <c r="G52" s="42">
        <f t="shared" ref="G52" si="5">SUM(E52-D52)</f>
        <v>-1666.6666666666667</v>
      </c>
      <c r="H52" s="42"/>
    </row>
    <row r="53" spans="1:8" ht="12.75" customHeight="1">
      <c r="A53" s="57" t="s">
        <v>69</v>
      </c>
      <c r="B53" s="58"/>
      <c r="C53" s="36">
        <v>300000</v>
      </c>
      <c r="D53" s="36">
        <f t="shared" si="3"/>
        <v>50000</v>
      </c>
      <c r="E53" s="36">
        <v>0</v>
      </c>
      <c r="F53" s="36">
        <f>SUM(E53/D53*100)</f>
        <v>0</v>
      </c>
      <c r="G53" s="42">
        <f t="shared" si="4"/>
        <v>-50000</v>
      </c>
      <c r="H53" s="42"/>
    </row>
    <row r="54" spans="1:8">
      <c r="A54" s="57" t="s">
        <v>61</v>
      </c>
      <c r="B54" s="58"/>
      <c r="C54" s="36">
        <f>SUM(C46:C53)</f>
        <v>596500</v>
      </c>
      <c r="D54" s="36">
        <f>SUM(D46:D53)</f>
        <v>99416.666666666657</v>
      </c>
      <c r="E54" s="36">
        <f>SUM(E46:E53)</f>
        <v>12244</v>
      </c>
      <c r="F54" s="46">
        <f>SUM(E54/D54*100)</f>
        <v>12.315842414082146</v>
      </c>
      <c r="G54" s="42">
        <f t="shared" si="4"/>
        <v>-87172.666666666657</v>
      </c>
      <c r="H54" s="42"/>
    </row>
    <row r="55" spans="1:8">
      <c r="A55" s="47" t="s">
        <v>62</v>
      </c>
      <c r="B55" s="48"/>
      <c r="C55" s="36">
        <f>SUM(C38,C54,C40,C41,C42,C43,C39,C45,C44)</f>
        <v>2329400</v>
      </c>
      <c r="D55" s="36">
        <f>SUM(D38+D39+D40+D41+D42+D54+D43+D44+D45)</f>
        <v>388233.33333333337</v>
      </c>
      <c r="E55" s="36">
        <f>SUM(E38+E39+E40+E41+E42+E54+E43+E44+E45)</f>
        <v>341944</v>
      </c>
      <c r="F55" s="36">
        <f>E55/D55*100</f>
        <v>88.076929681463028</v>
      </c>
      <c r="G55" s="42">
        <f t="shared" si="4"/>
        <v>-46289.333333333372</v>
      </c>
      <c r="H55" s="42"/>
    </row>
    <row r="57" spans="1:8" ht="12.75" customHeight="1"/>
  </sheetData>
  <mergeCells count="23">
    <mergeCell ref="A50:B50"/>
    <mergeCell ref="A51:B51"/>
    <mergeCell ref="A52:B52"/>
    <mergeCell ref="A53:B53"/>
    <mergeCell ref="A54:B54"/>
    <mergeCell ref="A42:B42"/>
    <mergeCell ref="A43:B43"/>
    <mergeCell ref="A44:B44"/>
    <mergeCell ref="A45:B45"/>
    <mergeCell ref="A48:B48"/>
    <mergeCell ref="A49:B49"/>
    <mergeCell ref="A27:B27"/>
    <mergeCell ref="A35:B35"/>
    <mergeCell ref="A37:B37"/>
    <mergeCell ref="A39:B39"/>
    <mergeCell ref="A40:B40"/>
    <mergeCell ref="A41:B41"/>
    <mergeCell ref="B4:H4"/>
    <mergeCell ref="B5:F5"/>
    <mergeCell ref="C6:F6"/>
    <mergeCell ref="A8:B8"/>
    <mergeCell ref="A22:B22"/>
    <mergeCell ref="A24:B24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Карал</vt:lpstr>
      <vt:lpstr>Карал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2019-03-07T05:33:29Z</cp:lastPrinted>
  <dcterms:created xsi:type="dcterms:W3CDTF">2019-03-07T05:25:14Z</dcterms:created>
  <dcterms:modified xsi:type="dcterms:W3CDTF">2020-03-10T05:50:28Z</dcterms:modified>
</cp:coreProperties>
</file>